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7"/>
  <c r="C12"/>
  <c r="C11"/>
  <c r="C45"/>
  <c r="C49"/>
  <c r="C61"/>
  <c r="D61" s="1"/>
  <c r="D62"/>
  <c r="D63"/>
  <c r="D64"/>
  <c r="D65"/>
  <c r="C64"/>
  <c r="C17"/>
  <c r="C18"/>
  <c r="C30"/>
  <c r="D23"/>
  <c r="D24"/>
  <c r="C23"/>
  <c r="C25"/>
  <c r="C37"/>
  <c r="D37" s="1"/>
  <c r="D38"/>
  <c r="D32" l="1"/>
  <c r="C69" l="1"/>
  <c r="C68" s="1"/>
  <c r="C66"/>
  <c r="C59"/>
  <c r="C54"/>
  <c r="C52"/>
  <c r="C50"/>
  <c r="C39"/>
  <c r="C35"/>
  <c r="C33"/>
  <c r="C19"/>
  <c r="C9" l="1"/>
  <c r="D9" s="1"/>
  <c r="D10"/>
  <c r="D11"/>
  <c r="D12"/>
  <c r="D13"/>
  <c r="D14"/>
  <c r="D15"/>
  <c r="D16"/>
  <c r="D17"/>
  <c r="D18"/>
  <c r="D19"/>
  <c r="D20"/>
  <c r="D21"/>
  <c r="D22"/>
  <c r="D25"/>
  <c r="D26"/>
  <c r="D27"/>
  <c r="D28"/>
  <c r="D29"/>
  <c r="D30"/>
  <c r="D31"/>
  <c r="D33"/>
  <c r="D34"/>
  <c r="D35"/>
  <c r="D36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6"/>
  <c r="D67"/>
  <c r="D68"/>
  <c r="D69"/>
  <c r="D70"/>
  <c r="D71"/>
  <c r="D72"/>
  <c r="D73"/>
  <c r="D74"/>
  <c r="D75"/>
  <c r="D76"/>
  <c r="D77"/>
  <c r="D78"/>
  <c r="D79"/>
  <c r="D80"/>
  <c r="C8" l="1"/>
  <c r="C7" l="1"/>
  <c r="D7" s="1"/>
  <c r="D8"/>
</calcChain>
</file>

<file path=xl/sharedStrings.xml><?xml version="1.0" encoding="utf-8"?>
<sst xmlns="http://schemas.openxmlformats.org/spreadsheetml/2006/main" count="85" uniqueCount="50">
  <si>
    <t>Povećanje / smanjenje (2.)</t>
  </si>
  <si>
    <t>Indeks (4.)</t>
  </si>
  <si>
    <t>SVEUKUPNO RASHODI I IZDACI</t>
  </si>
  <si>
    <t>Razdjel: 4 UPRAVNI ODJEL ZA ZDRAVSTVO</t>
  </si>
  <si>
    <t>Glava: 4-7 THALASSOTHERAPIA SPECIJALNA BOLNICA ZA MEDICINSKU REHABILITACIJU BOLESTI SRCA, PLUĆA I REUMATIZMA</t>
  </si>
  <si>
    <t>Izvor: 1 OPĆI PRIHODI I PRIMICI</t>
  </si>
  <si>
    <t>Izvor: 3 VLASTITI PRIHODI</t>
  </si>
  <si>
    <t>Izvor: 4 PRIHODI ZA POSEBNE NAMJENE</t>
  </si>
  <si>
    <t>Izvor: 5 POMOĆI</t>
  </si>
  <si>
    <t>Izvor: 6 DONACIJE</t>
  </si>
  <si>
    <t>Izvor: 7 PRIHODI OD PRODAJE ILI ZAMJENE NEFINANCIJSKE IMOVINE I NAKNADE S NASLOVA OSIGURANJA</t>
  </si>
  <si>
    <t>Izvor: 8 NAMJENSKI PRIMICI</t>
  </si>
  <si>
    <t>Program: 4209 Zdravstvena zaštita</t>
  </si>
  <si>
    <t>A 420916 Administracija i upravljanje</t>
  </si>
  <si>
    <t>Izvor: 321 Vlastiti prihodi - proračunski korisnici</t>
  </si>
  <si>
    <t>31 Rashodi za zaposlene</t>
  </si>
  <si>
    <t>32 Materijalni rashodi</t>
  </si>
  <si>
    <t>34 Financijski rashodi</t>
  </si>
  <si>
    <t>Izvor: 431 Prihodi za posebne namjene - proračunski korisnici</t>
  </si>
  <si>
    <t>38 Rashodi za donacije, kazne, naknade šteta i kapitalne pomoći</t>
  </si>
  <si>
    <t>Izvor: 483 Prenesena sredstva - namjenski prihodi - proračunski korisnici</t>
  </si>
  <si>
    <t>Izvor: 521 Pomoći - proračunski korisnici</t>
  </si>
  <si>
    <t>Izvor: 621 Donacije - proračunski korisnici</t>
  </si>
  <si>
    <t>Izvor: 731 Prihodi od prodaje ili zamjene nefin. imov. i naknade štete s naslova osiguranja - prorač. korisnici</t>
  </si>
  <si>
    <t>A 420917 Specijalizacije doktora medicine</t>
  </si>
  <si>
    <t>Program: 4210 Unaprjeđenje zdravstvene zaštite</t>
  </si>
  <si>
    <t>A 421015 Programi edukacije, prevencije i promocije zdravlja</t>
  </si>
  <si>
    <t>Izvor: 111 Porezni i ostali prihodi</t>
  </si>
  <si>
    <t>K 421016 Ulaganje i opremanje objekata</t>
  </si>
  <si>
    <t>45 Rashodi za dodatna ulaganja na nefinancijskoj imovini</t>
  </si>
  <si>
    <t>Izvor: 181 Prenesena sredstva - opći prihodi i primici</t>
  </si>
  <si>
    <t>41 Rashodi za nabavu neproizvedene dugotrajne imovine</t>
  </si>
  <si>
    <t>42 Rashodi za nabavu proizvedene dugotrajne imovine</t>
  </si>
  <si>
    <t>Izvor: 445 Prihodi za decentralizirane funkcije - zdravstvene ustanove</t>
  </si>
  <si>
    <t>K 421017 Zanavljanje voznog parka</t>
  </si>
  <si>
    <t>K 421034 Nadogradnja objekta TWC-a radi proširenja bolničkih kapaciteta</t>
  </si>
  <si>
    <t>Izvor: 831 Namjenski primici-proračunski korisnici</t>
  </si>
  <si>
    <t>A 421035 Otplate kredita</t>
  </si>
  <si>
    <t>54 Izdaci za otplatu glavnice primljenih kredita i zajmova</t>
  </si>
  <si>
    <t>Oznaka - naziv</t>
  </si>
  <si>
    <t>Plan 2025. (1.)</t>
  </si>
  <si>
    <t>Novi plan 2025. (3.)</t>
  </si>
  <si>
    <t>RASHODI I IZDACI ISKAZANI PO IZVORIMA FINANCIRANJA I EKONOMSKOJ KLASIFIKACIJI, RASPOREĐENI U PROGRAME</t>
  </si>
  <si>
    <t>4 UPRAVNI ODJEL ZA ZDRAVSTVO</t>
  </si>
  <si>
    <t>43513 THALASSOTHERAPIA OPATIJA - SPECIJALNA BOLNICA ZA MEDICINSKU REHABILITACIJU BOLESTI SRCA, PLUĆA I REUMATIZMA</t>
  </si>
  <si>
    <t>II. POSEBNI DIO - 1. IZMJENE I DOPUNE FINANCIJSKOG PLANA ZA 2025. GODINU</t>
  </si>
  <si>
    <t>PREDSJEDNIK UPRAVNOG VIJEĆA</t>
  </si>
  <si>
    <t>Ivan Vidaković, mag.iur.</t>
  </si>
  <si>
    <t>Izvor: 383 Prenesena sredstva - vlastiti prihodi - proračunski korisnici</t>
  </si>
  <si>
    <t>Izvor: 682 Prenesena sredstva - donacije - proračunski korisnici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</si>
</sst>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sz val="7.5"/>
      <color rgb="FF000000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19" fillId="34" borderId="0" xfId="0" applyFont="1" applyFill="1" applyAlignment="1">
      <alignment horizontal="left" indent="1"/>
    </xf>
    <xf numFmtId="0" fontId="19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4" fontId="21" fillId="33" borderId="10" xfId="0" applyNumberFormat="1" applyFont="1" applyFill="1" applyBorder="1" applyAlignment="1">
      <alignment horizontal="right" wrapText="1" indent="1"/>
    </xf>
    <xf numFmtId="4" fontId="21" fillId="34" borderId="10" xfId="0" applyNumberFormat="1" applyFont="1" applyFill="1" applyBorder="1" applyAlignment="1">
      <alignment horizontal="right" wrapText="1" indent="1"/>
    </xf>
    <xf numFmtId="0" fontId="23" fillId="0" borderId="0" xfId="0" applyFont="1" applyAlignment="1">
      <alignment horizontal="left" indent="1"/>
    </xf>
    <xf numFmtId="4" fontId="21" fillId="35" borderId="10" xfId="0" applyNumberFormat="1" applyFont="1" applyFill="1" applyBorder="1" applyAlignment="1">
      <alignment horizontal="right" wrapText="1" indent="1"/>
    </xf>
    <xf numFmtId="4" fontId="19" fillId="0" borderId="0" xfId="0" applyNumberFormat="1" applyFont="1" applyFill="1" applyAlignment="1">
      <alignment horizontal="left" indent="1"/>
    </xf>
    <xf numFmtId="0" fontId="20" fillId="0" borderId="11" xfId="0" applyFont="1" applyBorder="1" applyAlignment="1">
      <alignment horizontal="center" vertical="center" wrapText="1" indent="1"/>
    </xf>
    <xf numFmtId="0" fontId="20" fillId="0" borderId="12" xfId="0" applyFont="1" applyBorder="1" applyAlignment="1">
      <alignment horizontal="center" vertical="center" wrapText="1" indent="1"/>
    </xf>
    <xf numFmtId="0" fontId="20" fillId="0" borderId="13" xfId="0" applyFont="1" applyBorder="1" applyAlignment="1">
      <alignment horizontal="center" vertical="center" wrapText="1" indent="1"/>
    </xf>
    <xf numFmtId="0" fontId="22" fillId="33" borderId="14" xfId="0" applyFont="1" applyFill="1" applyBorder="1" applyAlignment="1">
      <alignment horizontal="left" wrapText="1" indent="1"/>
    </xf>
    <xf numFmtId="2" fontId="21" fillId="33" borderId="15" xfId="0" applyNumberFormat="1" applyFont="1" applyFill="1" applyBorder="1" applyAlignment="1">
      <alignment horizontal="right" wrapText="1" indent="1"/>
    </xf>
    <xf numFmtId="0" fontId="21" fillId="33" borderId="14" xfId="0" applyFont="1" applyFill="1" applyBorder="1" applyAlignment="1">
      <alignment horizontal="left" wrapText="1" indent="1"/>
    </xf>
    <xf numFmtId="0" fontId="21" fillId="33" borderId="14" xfId="0" applyFont="1" applyFill="1" applyBorder="1" applyAlignment="1">
      <alignment horizontal="left" wrapText="1" indent="3"/>
    </xf>
    <xf numFmtId="0" fontId="21" fillId="35" borderId="14" xfId="0" applyFont="1" applyFill="1" applyBorder="1" applyAlignment="1">
      <alignment horizontal="left" wrapText="1" indent="1"/>
    </xf>
    <xf numFmtId="0" fontId="21" fillId="34" borderId="14" xfId="0" applyFont="1" applyFill="1" applyBorder="1" applyAlignment="1">
      <alignment horizontal="left" wrapText="1" indent="1"/>
    </xf>
    <xf numFmtId="0" fontId="21" fillId="33" borderId="14" xfId="0" applyFont="1" applyFill="1" applyBorder="1" applyAlignment="1">
      <alignment horizontal="left" wrapText="1" indent="4"/>
    </xf>
    <xf numFmtId="0" fontId="21" fillId="33" borderId="16" xfId="0" applyFont="1" applyFill="1" applyBorder="1" applyAlignment="1">
      <alignment horizontal="left" wrapText="1" indent="4"/>
    </xf>
    <xf numFmtId="4" fontId="21" fillId="33" borderId="17" xfId="0" applyNumberFormat="1" applyFont="1" applyFill="1" applyBorder="1" applyAlignment="1">
      <alignment horizontal="right" wrapText="1" indent="1"/>
    </xf>
    <xf numFmtId="2" fontId="21" fillId="33" borderId="18" xfId="0" applyNumberFormat="1" applyFont="1" applyFill="1" applyBorder="1" applyAlignment="1">
      <alignment horizontal="right" wrapText="1" indent="1"/>
    </xf>
    <xf numFmtId="2" fontId="21" fillId="35" borderId="15" xfId="0" applyNumberFormat="1" applyFont="1" applyFill="1" applyBorder="1" applyAlignment="1">
      <alignment horizontal="right" wrapText="1" indent="1"/>
    </xf>
    <xf numFmtId="2" fontId="21" fillId="34" borderId="15" xfId="0" applyNumberFormat="1" applyFont="1" applyFill="1" applyBorder="1" applyAlignment="1">
      <alignment horizontal="righ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colors>
    <mruColors>
      <color rgb="FFADD8E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4"/>
  <sheetViews>
    <sheetView tabSelected="1" workbookViewId="0">
      <selection activeCell="D1" sqref="D1"/>
    </sheetView>
  </sheetViews>
  <sheetFormatPr defaultRowHeight="11.25"/>
  <cols>
    <col min="1" max="1" width="58.85546875" style="1" customWidth="1"/>
    <col min="2" max="2" width="17.42578125" style="1" customWidth="1"/>
    <col min="3" max="3" width="21" style="1" customWidth="1"/>
    <col min="4" max="4" width="18.42578125" style="1" customWidth="1"/>
    <col min="5" max="5" width="13.42578125" style="1" customWidth="1"/>
    <col min="6" max="6" width="9.140625" style="6"/>
    <col min="7" max="7" width="15.5703125" style="6" bestFit="1" customWidth="1"/>
    <col min="8" max="22" width="9.140625" style="6"/>
    <col min="23" max="16384" width="9.140625" style="1"/>
  </cols>
  <sheetData>
    <row r="1" spans="1:22" ht="12.75">
      <c r="A1" s="9" t="s">
        <v>45</v>
      </c>
      <c r="B1" s="9"/>
      <c r="C1" s="9"/>
      <c r="D1" s="9"/>
      <c r="E1" s="9"/>
    </row>
    <row r="2" spans="1:22" ht="12.75">
      <c r="A2" s="9" t="s">
        <v>42</v>
      </c>
      <c r="B2" s="9"/>
      <c r="C2" s="9"/>
      <c r="D2" s="9"/>
      <c r="E2" s="9"/>
    </row>
    <row r="3" spans="1:22" ht="12.75">
      <c r="A3" s="9" t="s">
        <v>43</v>
      </c>
      <c r="B3" s="9"/>
      <c r="C3" s="9"/>
      <c r="D3" s="9"/>
      <c r="E3" s="9"/>
    </row>
    <row r="4" spans="1:22" ht="12.75">
      <c r="A4" s="9" t="s">
        <v>44</v>
      </c>
      <c r="B4" s="9"/>
      <c r="C4" s="9"/>
      <c r="D4" s="9"/>
      <c r="E4" s="9"/>
    </row>
    <row r="5" spans="1:22" ht="13.5" thickBot="1">
      <c r="A5" s="9"/>
      <c r="B5" s="9"/>
      <c r="C5" s="9"/>
      <c r="D5" s="9"/>
      <c r="E5" s="9"/>
    </row>
    <row r="6" spans="1:22" s="2" customFormat="1" ht="35.25" customHeight="1" thickBot="1">
      <c r="A6" s="12" t="s">
        <v>39</v>
      </c>
      <c r="B6" s="13" t="s">
        <v>40</v>
      </c>
      <c r="C6" s="13" t="s">
        <v>0</v>
      </c>
      <c r="D6" s="13" t="s">
        <v>41</v>
      </c>
      <c r="E6" s="14" t="s">
        <v>1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3" customFormat="1" ht="12.75">
      <c r="A7" s="15" t="s">
        <v>2</v>
      </c>
      <c r="B7" s="7">
        <v>20328701.559999999</v>
      </c>
      <c r="C7" s="7">
        <f>C8</f>
        <v>578479.28</v>
      </c>
      <c r="D7" s="7">
        <f>B7+C7</f>
        <v>20907180.84</v>
      </c>
      <c r="E7" s="16">
        <f>D7/B7*100</f>
        <v>102.84562827730352</v>
      </c>
      <c r="F7" s="5"/>
      <c r="G7" s="11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s="3" customFormat="1" ht="12.75">
      <c r="A8" s="17" t="s">
        <v>3</v>
      </c>
      <c r="B8" s="7">
        <v>20328701.559999999</v>
      </c>
      <c r="C8" s="7">
        <f>C9</f>
        <v>578479.28</v>
      </c>
      <c r="D8" s="7">
        <f t="shared" ref="D8:D80" si="0">B8+C8</f>
        <v>20907180.84</v>
      </c>
      <c r="E8" s="16">
        <f t="shared" ref="E8:E71" si="1">D8/B8*100</f>
        <v>102.84562827730352</v>
      </c>
      <c r="F8" s="5"/>
      <c r="G8" s="11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3" customFormat="1" ht="38.25">
      <c r="A9" s="17" t="s">
        <v>4</v>
      </c>
      <c r="B9" s="7">
        <v>20328701.559999999</v>
      </c>
      <c r="C9" s="7">
        <f>C10+C11+C12+C13+C14+C15+C16</f>
        <v>578479.28</v>
      </c>
      <c r="D9" s="7">
        <f t="shared" si="0"/>
        <v>20907180.84</v>
      </c>
      <c r="E9" s="16">
        <f t="shared" si="1"/>
        <v>102.84562827730352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3" customFormat="1" ht="12.75">
      <c r="A10" s="18" t="s">
        <v>5</v>
      </c>
      <c r="B10" s="7">
        <v>1655000</v>
      </c>
      <c r="C10" s="7"/>
      <c r="D10" s="7">
        <f t="shared" si="0"/>
        <v>1655000</v>
      </c>
      <c r="E10" s="16">
        <f t="shared" si="1"/>
        <v>100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s="3" customFormat="1" ht="12.75">
      <c r="A11" s="18" t="s">
        <v>6</v>
      </c>
      <c r="B11" s="7">
        <v>2505000</v>
      </c>
      <c r="C11" s="7">
        <f>89000+89467.08</f>
        <v>178467.08000000002</v>
      </c>
      <c r="D11" s="7">
        <f t="shared" si="0"/>
        <v>2683467.08</v>
      </c>
      <c r="E11" s="16">
        <f t="shared" si="1"/>
        <v>107.12443433133734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12.75">
      <c r="A12" s="18" t="s">
        <v>7</v>
      </c>
      <c r="B12" s="7">
        <v>15038601.560000001</v>
      </c>
      <c r="C12" s="7">
        <f>366718.21-25000</f>
        <v>341718.21</v>
      </c>
      <c r="D12" s="7">
        <f t="shared" si="0"/>
        <v>15380319.770000001</v>
      </c>
      <c r="E12" s="16">
        <f t="shared" si="1"/>
        <v>102.27227384565406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12.75">
      <c r="A13" s="18" t="s">
        <v>8</v>
      </c>
      <c r="B13" s="7">
        <v>40000</v>
      </c>
      <c r="C13" s="7">
        <v>57000</v>
      </c>
      <c r="D13" s="7">
        <f t="shared" si="0"/>
        <v>97000</v>
      </c>
      <c r="E13" s="16">
        <f t="shared" si="1"/>
        <v>242.49999999999997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s="3" customFormat="1" ht="12.75">
      <c r="A14" s="18" t="s">
        <v>9</v>
      </c>
      <c r="B14" s="7">
        <v>30000</v>
      </c>
      <c r="C14" s="7">
        <v>1293.99</v>
      </c>
      <c r="D14" s="7">
        <f t="shared" si="0"/>
        <v>31293.99</v>
      </c>
      <c r="E14" s="16">
        <f t="shared" si="1"/>
        <v>104.31330000000001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s="3" customFormat="1" ht="38.25">
      <c r="A15" s="18" t="s">
        <v>10</v>
      </c>
      <c r="B15" s="7">
        <v>60100</v>
      </c>
      <c r="C15" s="7"/>
      <c r="D15" s="7">
        <f t="shared" si="0"/>
        <v>60100</v>
      </c>
      <c r="E15" s="16">
        <f t="shared" si="1"/>
        <v>100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s="3" customFormat="1" ht="12.75">
      <c r="A16" s="18" t="s">
        <v>11</v>
      </c>
      <c r="B16" s="7">
        <v>1000000</v>
      </c>
      <c r="C16" s="7"/>
      <c r="D16" s="7">
        <f t="shared" si="0"/>
        <v>1000000</v>
      </c>
      <c r="E16" s="16">
        <f t="shared" si="1"/>
        <v>100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s="3" customFormat="1" ht="12.75">
      <c r="A17" s="19" t="s">
        <v>12</v>
      </c>
      <c r="B17" s="10">
        <v>16653050.560000001</v>
      </c>
      <c r="C17" s="10">
        <f>C18+C41</f>
        <v>-376577.83999999997</v>
      </c>
      <c r="D17" s="10">
        <f t="shared" si="0"/>
        <v>16276472.720000001</v>
      </c>
      <c r="E17" s="25">
        <f t="shared" si="1"/>
        <v>97.73868554206804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s="4" customFormat="1" ht="12.75">
      <c r="A18" s="20" t="s">
        <v>13</v>
      </c>
      <c r="B18" s="8">
        <v>16338050.560000001</v>
      </c>
      <c r="C18" s="8">
        <f>C19+C25+C30+C33+C35+C39+C23+C37</f>
        <v>-376577.83999999997</v>
      </c>
      <c r="D18" s="8">
        <f t="shared" si="0"/>
        <v>15961472.720000001</v>
      </c>
      <c r="E18" s="26">
        <f t="shared" si="1"/>
        <v>97.695087069188261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s="3" customFormat="1" ht="12.75">
      <c r="A19" s="18" t="s">
        <v>14</v>
      </c>
      <c r="B19" s="7">
        <v>2440400</v>
      </c>
      <c r="C19" s="7">
        <f>C20+C21+C22</f>
        <v>89000</v>
      </c>
      <c r="D19" s="7">
        <f t="shared" si="0"/>
        <v>2529400</v>
      </c>
      <c r="E19" s="16">
        <f t="shared" si="1"/>
        <v>103.64694312407804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s="3" customFormat="1" ht="12.75">
      <c r="A20" s="21" t="s">
        <v>15</v>
      </c>
      <c r="B20" s="7">
        <v>2015500</v>
      </c>
      <c r="C20" s="7"/>
      <c r="D20" s="7">
        <f t="shared" si="0"/>
        <v>2015500</v>
      </c>
      <c r="E20" s="16">
        <f t="shared" si="1"/>
        <v>100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3" customFormat="1" ht="12.75">
      <c r="A21" s="21" t="s">
        <v>16</v>
      </c>
      <c r="B21" s="7">
        <v>417700</v>
      </c>
      <c r="C21" s="7">
        <v>88600</v>
      </c>
      <c r="D21" s="7">
        <f t="shared" si="0"/>
        <v>506300</v>
      </c>
      <c r="E21" s="16">
        <f t="shared" si="1"/>
        <v>121.21139573856836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s="3" customFormat="1" ht="12.75">
      <c r="A22" s="21" t="s">
        <v>17</v>
      </c>
      <c r="B22" s="7">
        <v>7200</v>
      </c>
      <c r="C22" s="7">
        <v>400</v>
      </c>
      <c r="D22" s="7">
        <f t="shared" si="0"/>
        <v>7600</v>
      </c>
      <c r="E22" s="16">
        <f t="shared" si="1"/>
        <v>105.55555555555556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s="3" customFormat="1" ht="25.5">
      <c r="A23" s="18" t="s">
        <v>48</v>
      </c>
      <c r="B23" s="7"/>
      <c r="C23" s="7">
        <f>C24</f>
        <v>89467.08</v>
      </c>
      <c r="D23" s="7">
        <f t="shared" si="0"/>
        <v>89467.08</v>
      </c>
      <c r="E23" s="16" t="e">
        <f t="shared" si="1"/>
        <v>#DIV/0!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s="3" customFormat="1" ht="12.75">
      <c r="A24" s="21" t="s">
        <v>16</v>
      </c>
      <c r="B24" s="7"/>
      <c r="C24" s="7">
        <v>89467.08</v>
      </c>
      <c r="D24" s="7">
        <f t="shared" si="0"/>
        <v>89467.08</v>
      </c>
      <c r="E24" s="16" t="e">
        <f t="shared" si="1"/>
        <v>#DIV/0!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s="3" customFormat="1" ht="12.75">
      <c r="A25" s="18" t="s">
        <v>18</v>
      </c>
      <c r="B25" s="7">
        <v>13743550.560000001</v>
      </c>
      <c r="C25" s="7">
        <f>C26+C27+C28+C29</f>
        <v>-644864.62</v>
      </c>
      <c r="D25" s="7">
        <f t="shared" si="0"/>
        <v>13098685.940000001</v>
      </c>
      <c r="E25" s="16">
        <f t="shared" si="1"/>
        <v>95.307874648659947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s="3" customFormat="1" ht="12.75">
      <c r="A26" s="21" t="s">
        <v>15</v>
      </c>
      <c r="B26" s="7">
        <v>9223000</v>
      </c>
      <c r="C26" s="7">
        <v>-494000</v>
      </c>
      <c r="D26" s="7">
        <f t="shared" si="0"/>
        <v>8729000</v>
      </c>
      <c r="E26" s="16">
        <f t="shared" si="1"/>
        <v>94.643825219559801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s="3" customFormat="1" ht="12.75">
      <c r="A27" s="21" t="s">
        <v>16</v>
      </c>
      <c r="B27" s="7">
        <v>4486050.5599999996</v>
      </c>
      <c r="C27" s="7">
        <v>-151864.62</v>
      </c>
      <c r="D27" s="7">
        <f t="shared" si="0"/>
        <v>4334185.9399999995</v>
      </c>
      <c r="E27" s="16">
        <f t="shared" si="1"/>
        <v>96.614736771936876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s="3" customFormat="1" ht="12.75">
      <c r="A28" s="21" t="s">
        <v>17</v>
      </c>
      <c r="B28" s="7">
        <v>33500</v>
      </c>
      <c r="C28" s="7"/>
      <c r="D28" s="7">
        <f t="shared" si="0"/>
        <v>33500</v>
      </c>
      <c r="E28" s="16">
        <f t="shared" si="1"/>
        <v>100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s="3" customFormat="1" ht="25.5">
      <c r="A29" s="21" t="s">
        <v>19</v>
      </c>
      <c r="B29" s="7">
        <v>1000</v>
      </c>
      <c r="C29" s="7">
        <v>1000</v>
      </c>
      <c r="D29" s="7">
        <f t="shared" si="0"/>
        <v>2000</v>
      </c>
      <c r="E29" s="16">
        <f t="shared" si="1"/>
        <v>200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s="3" customFormat="1" ht="25.5">
      <c r="A30" s="18" t="s">
        <v>20</v>
      </c>
      <c r="B30" s="7">
        <v>25000</v>
      </c>
      <c r="C30" s="7">
        <f>C31+C32</f>
        <v>88525.71</v>
      </c>
      <c r="D30" s="7">
        <f t="shared" si="0"/>
        <v>113525.71</v>
      </c>
      <c r="E30" s="16">
        <f t="shared" si="1"/>
        <v>454.10284000000001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s="3" customFormat="1" ht="12.75">
      <c r="A31" s="21" t="s">
        <v>15</v>
      </c>
      <c r="B31" s="7">
        <v>25000</v>
      </c>
      <c r="C31" s="7">
        <v>-25000</v>
      </c>
      <c r="D31" s="7">
        <f t="shared" si="0"/>
        <v>0</v>
      </c>
      <c r="E31" s="16">
        <f t="shared" si="1"/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s="3" customFormat="1" ht="12.75">
      <c r="A32" s="21" t="s">
        <v>16</v>
      </c>
      <c r="B32" s="7"/>
      <c r="C32" s="7">
        <v>113525.71</v>
      </c>
      <c r="D32" s="7">
        <f t="shared" si="0"/>
        <v>113525.71</v>
      </c>
      <c r="E32" s="16" t="e">
        <f t="shared" si="1"/>
        <v>#DIV/0!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s="3" customFormat="1" ht="12.75">
      <c r="A33" s="18" t="s">
        <v>21</v>
      </c>
      <c r="B33" s="7">
        <v>40000</v>
      </c>
      <c r="C33" s="7">
        <f>C34</f>
        <v>0</v>
      </c>
      <c r="D33" s="7">
        <f t="shared" si="0"/>
        <v>40000</v>
      </c>
      <c r="E33" s="16">
        <f t="shared" si="1"/>
        <v>100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s="3" customFormat="1" ht="12.75">
      <c r="A34" s="21" t="s">
        <v>15</v>
      </c>
      <c r="B34" s="7">
        <v>40000</v>
      </c>
      <c r="C34" s="7"/>
      <c r="D34" s="7">
        <f t="shared" si="0"/>
        <v>40000</v>
      </c>
      <c r="E34" s="16">
        <f t="shared" si="1"/>
        <v>100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s="3" customFormat="1" ht="12.75">
      <c r="A35" s="18" t="s">
        <v>22</v>
      </c>
      <c r="B35" s="7">
        <v>29000</v>
      </c>
      <c r="C35" s="7">
        <f>C36</f>
        <v>0</v>
      </c>
      <c r="D35" s="7">
        <f t="shared" si="0"/>
        <v>29000</v>
      </c>
      <c r="E35" s="16">
        <f t="shared" si="1"/>
        <v>100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s="3" customFormat="1" ht="12.75">
      <c r="A36" s="21" t="s">
        <v>16</v>
      </c>
      <c r="B36" s="7">
        <v>29000</v>
      </c>
      <c r="C36" s="7"/>
      <c r="D36" s="7">
        <f t="shared" si="0"/>
        <v>29000</v>
      </c>
      <c r="E36" s="16">
        <f t="shared" si="1"/>
        <v>100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s="3" customFormat="1" ht="12.75">
      <c r="A37" s="18" t="s">
        <v>49</v>
      </c>
      <c r="B37" s="7"/>
      <c r="C37" s="7">
        <f>C38</f>
        <v>1293.99</v>
      </c>
      <c r="D37" s="7">
        <f t="shared" si="0"/>
        <v>1293.99</v>
      </c>
      <c r="E37" s="16" t="e">
        <f t="shared" si="1"/>
        <v>#DIV/0!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s="3" customFormat="1" ht="12.75">
      <c r="A38" s="21" t="s">
        <v>16</v>
      </c>
      <c r="B38" s="7"/>
      <c r="C38" s="7">
        <v>1293.99</v>
      </c>
      <c r="D38" s="7">
        <f t="shared" si="0"/>
        <v>1293.99</v>
      </c>
      <c r="E38" s="16" t="e">
        <f t="shared" si="1"/>
        <v>#DIV/0!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s="3" customFormat="1" ht="25.5">
      <c r="A39" s="18" t="s">
        <v>23</v>
      </c>
      <c r="B39" s="7">
        <v>60100</v>
      </c>
      <c r="C39" s="7">
        <f>C40</f>
        <v>0</v>
      </c>
      <c r="D39" s="7">
        <f t="shared" si="0"/>
        <v>60100</v>
      </c>
      <c r="E39" s="16">
        <f t="shared" si="1"/>
        <v>100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s="3" customFormat="1" ht="12.75">
      <c r="A40" s="21" t="s">
        <v>16</v>
      </c>
      <c r="B40" s="7">
        <v>60100</v>
      </c>
      <c r="C40" s="7"/>
      <c r="D40" s="7">
        <f t="shared" si="0"/>
        <v>60100</v>
      </c>
      <c r="E40" s="16">
        <f t="shared" si="1"/>
        <v>100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s="4" customFormat="1" ht="12.75">
      <c r="A41" s="20" t="s">
        <v>24</v>
      </c>
      <c r="B41" s="8">
        <v>315000</v>
      </c>
      <c r="C41" s="8"/>
      <c r="D41" s="8">
        <f t="shared" si="0"/>
        <v>315000</v>
      </c>
      <c r="E41" s="26">
        <f t="shared" si="1"/>
        <v>100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s="3" customFormat="1" ht="12.75">
      <c r="A42" s="18" t="s">
        <v>18</v>
      </c>
      <c r="B42" s="7">
        <v>315000</v>
      </c>
      <c r="C42" s="7"/>
      <c r="D42" s="7">
        <f t="shared" si="0"/>
        <v>315000</v>
      </c>
      <c r="E42" s="16">
        <f t="shared" si="1"/>
        <v>100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s="3" customFormat="1" ht="12.75">
      <c r="A43" s="21" t="s">
        <v>15</v>
      </c>
      <c r="B43" s="7">
        <v>311500</v>
      </c>
      <c r="C43" s="7"/>
      <c r="D43" s="7">
        <f t="shared" si="0"/>
        <v>311500</v>
      </c>
      <c r="E43" s="16">
        <f t="shared" si="1"/>
        <v>100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s="3" customFormat="1" ht="12.75">
      <c r="A44" s="21" t="s">
        <v>16</v>
      </c>
      <c r="B44" s="7">
        <v>3500</v>
      </c>
      <c r="C44" s="7"/>
      <c r="D44" s="7">
        <f t="shared" si="0"/>
        <v>3500</v>
      </c>
      <c r="E44" s="16">
        <f t="shared" si="1"/>
        <v>100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s="3" customFormat="1" ht="12.75">
      <c r="A45" s="19" t="s">
        <v>25</v>
      </c>
      <c r="B45" s="10">
        <v>3675651</v>
      </c>
      <c r="C45" s="10">
        <f>C46+C49+C68+C71+C76</f>
        <v>955057.12</v>
      </c>
      <c r="D45" s="10">
        <f t="shared" si="0"/>
        <v>4630708.12</v>
      </c>
      <c r="E45" s="25">
        <f t="shared" si="1"/>
        <v>125.98334607937478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s="4" customFormat="1" ht="12.75">
      <c r="A46" s="20" t="s">
        <v>26</v>
      </c>
      <c r="B46" s="8">
        <v>10000</v>
      </c>
      <c r="C46" s="8"/>
      <c r="D46" s="8">
        <f t="shared" si="0"/>
        <v>10000</v>
      </c>
      <c r="E46" s="26">
        <f t="shared" si="1"/>
        <v>100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s="3" customFormat="1" ht="12.75">
      <c r="A47" s="18" t="s">
        <v>27</v>
      </c>
      <c r="B47" s="7">
        <v>10000</v>
      </c>
      <c r="C47" s="7"/>
      <c r="D47" s="7">
        <f t="shared" si="0"/>
        <v>10000</v>
      </c>
      <c r="E47" s="16">
        <f t="shared" si="1"/>
        <v>100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3" customFormat="1" ht="12.75">
      <c r="A48" s="21" t="s">
        <v>16</v>
      </c>
      <c r="B48" s="7">
        <v>10000</v>
      </c>
      <c r="C48" s="7"/>
      <c r="D48" s="7">
        <f t="shared" si="0"/>
        <v>10000</v>
      </c>
      <c r="E48" s="16">
        <f t="shared" si="1"/>
        <v>100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s="4" customFormat="1" ht="12.75">
      <c r="A49" s="20" t="s">
        <v>28</v>
      </c>
      <c r="B49" s="8">
        <v>1570699</v>
      </c>
      <c r="C49" s="8">
        <f>C50+C52+C54+C59+C66+C61+C64</f>
        <v>954641.12</v>
      </c>
      <c r="D49" s="8">
        <f t="shared" si="0"/>
        <v>2525340.12</v>
      </c>
      <c r="E49" s="26">
        <f t="shared" si="1"/>
        <v>160.77810707207431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s="3" customFormat="1" ht="12.75">
      <c r="A50" s="18" t="s">
        <v>27</v>
      </c>
      <c r="B50" s="7">
        <v>950000</v>
      </c>
      <c r="C50" s="7">
        <f>C51</f>
        <v>0</v>
      </c>
      <c r="D50" s="7">
        <f t="shared" si="0"/>
        <v>950000</v>
      </c>
      <c r="E50" s="16">
        <f t="shared" si="1"/>
        <v>100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s="3" customFormat="1" ht="12.75">
      <c r="A51" s="21" t="s">
        <v>29</v>
      </c>
      <c r="B51" s="7">
        <v>950000</v>
      </c>
      <c r="C51" s="7"/>
      <c r="D51" s="7">
        <f t="shared" si="0"/>
        <v>950000</v>
      </c>
      <c r="E51" s="16">
        <f t="shared" si="1"/>
        <v>100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s="3" customFormat="1" ht="12.75">
      <c r="A52" s="18" t="s">
        <v>30</v>
      </c>
      <c r="B52" s="7">
        <v>145000</v>
      </c>
      <c r="C52" s="7">
        <f>C53</f>
        <v>0</v>
      </c>
      <c r="D52" s="7">
        <f t="shared" si="0"/>
        <v>145000</v>
      </c>
      <c r="E52" s="16">
        <f t="shared" si="1"/>
        <v>100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s="3" customFormat="1" ht="12.75">
      <c r="A53" s="21" t="s">
        <v>16</v>
      </c>
      <c r="B53" s="7">
        <v>145000</v>
      </c>
      <c r="C53" s="7"/>
      <c r="D53" s="7">
        <f t="shared" si="0"/>
        <v>145000</v>
      </c>
      <c r="E53" s="16">
        <f t="shared" si="1"/>
        <v>100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s="3" customFormat="1" ht="12.75">
      <c r="A54" s="18" t="s">
        <v>18</v>
      </c>
      <c r="B54" s="7">
        <v>362200</v>
      </c>
      <c r="C54" s="7">
        <f>C55+C56+C57+C58</f>
        <v>644448.62</v>
      </c>
      <c r="D54" s="7">
        <f t="shared" si="0"/>
        <v>1006648.62</v>
      </c>
      <c r="E54" s="16">
        <f t="shared" si="1"/>
        <v>277.9261789066814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s="3" customFormat="1" ht="12.75">
      <c r="A55" s="21" t="s">
        <v>16</v>
      </c>
      <c r="B55" s="7">
        <v>5000</v>
      </c>
      <c r="C55" s="7">
        <v>50448.62</v>
      </c>
      <c r="D55" s="7">
        <f t="shared" si="0"/>
        <v>55448.62</v>
      </c>
      <c r="E55" s="16">
        <f t="shared" si="1"/>
        <v>1108.9724000000001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s="3" customFormat="1" ht="12.75">
      <c r="A56" s="21" t="s">
        <v>31</v>
      </c>
      <c r="B56" s="7">
        <v>10000</v>
      </c>
      <c r="C56" s="7"/>
      <c r="D56" s="7">
        <f t="shared" si="0"/>
        <v>10000</v>
      </c>
      <c r="E56" s="16">
        <f t="shared" si="1"/>
        <v>100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s="3" customFormat="1" ht="12.75">
      <c r="A57" s="21" t="s">
        <v>32</v>
      </c>
      <c r="B57" s="7">
        <v>256500</v>
      </c>
      <c r="C57" s="7">
        <v>75000</v>
      </c>
      <c r="D57" s="7">
        <f t="shared" si="0"/>
        <v>331500</v>
      </c>
      <c r="E57" s="16">
        <f t="shared" si="1"/>
        <v>129.23976608187135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s="3" customFormat="1" ht="12.75">
      <c r="A58" s="21" t="s">
        <v>29</v>
      </c>
      <c r="B58" s="7">
        <v>90700</v>
      </c>
      <c r="C58" s="7">
        <v>519000</v>
      </c>
      <c r="D58" s="7">
        <f t="shared" si="0"/>
        <v>609700</v>
      </c>
      <c r="E58" s="16">
        <f t="shared" si="1"/>
        <v>672.21609702315322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s="3" customFormat="1" ht="25.5">
      <c r="A59" s="18" t="s">
        <v>33</v>
      </c>
      <c r="B59" s="7">
        <v>112499</v>
      </c>
      <c r="C59" s="7">
        <f>C60</f>
        <v>0</v>
      </c>
      <c r="D59" s="7">
        <f t="shared" si="0"/>
        <v>112499</v>
      </c>
      <c r="E59" s="16">
        <f t="shared" si="1"/>
        <v>100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s="3" customFormat="1" ht="12.75">
      <c r="A60" s="21" t="s">
        <v>32</v>
      </c>
      <c r="B60" s="7">
        <v>112499</v>
      </c>
      <c r="C60" s="7"/>
      <c r="D60" s="7">
        <f t="shared" si="0"/>
        <v>112499</v>
      </c>
      <c r="E60" s="16">
        <f t="shared" si="1"/>
        <v>100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s="3" customFormat="1" ht="25.5">
      <c r="A61" s="18" t="s">
        <v>20</v>
      </c>
      <c r="B61" s="7"/>
      <c r="C61" s="7">
        <f>C62+C63</f>
        <v>253192.5</v>
      </c>
      <c r="D61" s="7">
        <f t="shared" si="0"/>
        <v>253192.5</v>
      </c>
      <c r="E61" s="16" t="e">
        <f t="shared" si="1"/>
        <v>#DIV/0!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s="3" customFormat="1" ht="12.75">
      <c r="A62" s="21" t="s">
        <v>16</v>
      </c>
      <c r="B62" s="7"/>
      <c r="C62" s="7">
        <v>43750</v>
      </c>
      <c r="D62" s="7">
        <f t="shared" si="0"/>
        <v>43750</v>
      </c>
      <c r="E62" s="16" t="e">
        <f t="shared" si="1"/>
        <v>#DIV/0!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s="3" customFormat="1" ht="12.75">
      <c r="A63" s="21" t="s">
        <v>32</v>
      </c>
      <c r="B63" s="7"/>
      <c r="C63" s="7">
        <v>209442.5</v>
      </c>
      <c r="D63" s="7">
        <f t="shared" si="0"/>
        <v>209442.5</v>
      </c>
      <c r="E63" s="16" t="e">
        <f t="shared" si="1"/>
        <v>#DIV/0!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s="3" customFormat="1" ht="12.75">
      <c r="A64" s="18" t="s">
        <v>21</v>
      </c>
      <c r="B64" s="7"/>
      <c r="C64" s="7">
        <f>C65</f>
        <v>57000</v>
      </c>
      <c r="D64" s="7">
        <f t="shared" si="0"/>
        <v>57000</v>
      </c>
      <c r="E64" s="16" t="e">
        <f t="shared" si="1"/>
        <v>#DIV/0!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s="3" customFormat="1" ht="12.75">
      <c r="A65" s="21" t="s">
        <v>16</v>
      </c>
      <c r="B65" s="7"/>
      <c r="C65" s="7">
        <v>57000</v>
      </c>
      <c r="D65" s="7">
        <f t="shared" si="0"/>
        <v>57000</v>
      </c>
      <c r="E65" s="16" t="e">
        <f t="shared" si="1"/>
        <v>#DIV/0!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s="3" customFormat="1" ht="12.75">
      <c r="A66" s="18" t="s">
        <v>22</v>
      </c>
      <c r="B66" s="7">
        <v>1000</v>
      </c>
      <c r="C66" s="7">
        <f>C67</f>
        <v>0</v>
      </c>
      <c r="D66" s="7">
        <f t="shared" si="0"/>
        <v>1000</v>
      </c>
      <c r="E66" s="16">
        <f t="shared" si="1"/>
        <v>100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s="3" customFormat="1" ht="12.75">
      <c r="A67" s="21" t="s">
        <v>32</v>
      </c>
      <c r="B67" s="7">
        <v>1000</v>
      </c>
      <c r="C67" s="7"/>
      <c r="D67" s="7">
        <f t="shared" si="0"/>
        <v>1000</v>
      </c>
      <c r="E67" s="16">
        <f t="shared" si="1"/>
        <v>100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s="4" customFormat="1" ht="12.75">
      <c r="A68" s="20" t="s">
        <v>34</v>
      </c>
      <c r="B68" s="8">
        <v>34520</v>
      </c>
      <c r="C68" s="8">
        <f>C69</f>
        <v>416</v>
      </c>
      <c r="D68" s="8">
        <f t="shared" si="0"/>
        <v>34936</v>
      </c>
      <c r="E68" s="26">
        <f t="shared" si="1"/>
        <v>101.20509849362689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s="3" customFormat="1" ht="12.75">
      <c r="A69" s="18" t="s">
        <v>18</v>
      </c>
      <c r="B69" s="7">
        <v>34520</v>
      </c>
      <c r="C69" s="7">
        <f>C70</f>
        <v>416</v>
      </c>
      <c r="D69" s="7">
        <f t="shared" si="0"/>
        <v>34936</v>
      </c>
      <c r="E69" s="16">
        <f t="shared" si="1"/>
        <v>101.20509849362689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s="3" customFormat="1" ht="12.75">
      <c r="A70" s="21" t="s">
        <v>32</v>
      </c>
      <c r="B70" s="7">
        <v>34520</v>
      </c>
      <c r="C70" s="7">
        <v>416</v>
      </c>
      <c r="D70" s="7">
        <f t="shared" si="0"/>
        <v>34936</v>
      </c>
      <c r="E70" s="16">
        <f t="shared" si="1"/>
        <v>101.20509849362689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s="4" customFormat="1" ht="25.5">
      <c r="A71" s="20" t="s">
        <v>35</v>
      </c>
      <c r="B71" s="8">
        <v>1550000</v>
      </c>
      <c r="C71" s="8"/>
      <c r="D71" s="8">
        <f t="shared" si="0"/>
        <v>1550000</v>
      </c>
      <c r="E71" s="26">
        <f t="shared" si="1"/>
        <v>100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s="3" customFormat="1" ht="12.75">
      <c r="A72" s="18" t="s">
        <v>27</v>
      </c>
      <c r="B72" s="7">
        <v>550000</v>
      </c>
      <c r="C72" s="7"/>
      <c r="D72" s="7">
        <f t="shared" si="0"/>
        <v>550000</v>
      </c>
      <c r="E72" s="16">
        <f t="shared" ref="E72:E80" si="2">D72/B72*100</f>
        <v>100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s="3" customFormat="1" ht="12.75">
      <c r="A73" s="21" t="s">
        <v>29</v>
      </c>
      <c r="B73" s="7">
        <v>550000</v>
      </c>
      <c r="C73" s="7"/>
      <c r="D73" s="7">
        <f t="shared" si="0"/>
        <v>550000</v>
      </c>
      <c r="E73" s="16">
        <f t="shared" si="2"/>
        <v>100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s="3" customFormat="1" ht="12.75">
      <c r="A74" s="18" t="s">
        <v>36</v>
      </c>
      <c r="B74" s="7">
        <v>1000000</v>
      </c>
      <c r="C74" s="7"/>
      <c r="D74" s="7">
        <f t="shared" si="0"/>
        <v>1000000</v>
      </c>
      <c r="E74" s="16">
        <f t="shared" si="2"/>
        <v>100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s="3" customFormat="1" ht="12.75">
      <c r="A75" s="21" t="s">
        <v>29</v>
      </c>
      <c r="B75" s="7">
        <v>1000000</v>
      </c>
      <c r="C75" s="7"/>
      <c r="D75" s="7">
        <f t="shared" si="0"/>
        <v>1000000</v>
      </c>
      <c r="E75" s="16">
        <f t="shared" si="2"/>
        <v>100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s="4" customFormat="1" ht="12.75">
      <c r="A76" s="20" t="s">
        <v>37</v>
      </c>
      <c r="B76" s="8">
        <v>510432</v>
      </c>
      <c r="C76" s="8"/>
      <c r="D76" s="8">
        <f t="shared" si="0"/>
        <v>510432</v>
      </c>
      <c r="E76" s="26">
        <f t="shared" si="2"/>
        <v>100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s="3" customFormat="1" ht="12.75">
      <c r="A77" s="18" t="s">
        <v>14</v>
      </c>
      <c r="B77" s="7">
        <v>64600</v>
      </c>
      <c r="C77" s="7"/>
      <c r="D77" s="7">
        <f t="shared" si="0"/>
        <v>64600</v>
      </c>
      <c r="E77" s="16">
        <f t="shared" si="2"/>
        <v>100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s="3" customFormat="1" ht="12.75">
      <c r="A78" s="21" t="s">
        <v>17</v>
      </c>
      <c r="B78" s="7">
        <v>64600</v>
      </c>
      <c r="C78" s="7"/>
      <c r="D78" s="7">
        <f t="shared" si="0"/>
        <v>64600</v>
      </c>
      <c r="E78" s="16">
        <f t="shared" si="2"/>
        <v>100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s="3" customFormat="1" ht="25.5">
      <c r="A79" s="18" t="s">
        <v>33</v>
      </c>
      <c r="B79" s="7">
        <v>445832</v>
      </c>
      <c r="C79" s="7"/>
      <c r="D79" s="7">
        <f t="shared" si="0"/>
        <v>445832</v>
      </c>
      <c r="E79" s="16">
        <f t="shared" si="2"/>
        <v>100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s="3" customFormat="1" ht="13.5" thickBot="1">
      <c r="A80" s="22" t="s">
        <v>38</v>
      </c>
      <c r="B80" s="23">
        <v>445832</v>
      </c>
      <c r="C80" s="23"/>
      <c r="D80" s="23">
        <f t="shared" si="0"/>
        <v>445832</v>
      </c>
      <c r="E80" s="24">
        <f t="shared" si="2"/>
        <v>100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2" spans="4:4">
      <c r="D82" s="1" t="s">
        <v>46</v>
      </c>
    </row>
    <row r="84" spans="4:4">
      <c r="D84" s="1" t="s">
        <v>47</v>
      </c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 ZA 2025. GODINU</dc:title>
  <dc:creator>Cristina Radioni-Samsa</dc:creator>
  <cp:lastModifiedBy>csamsa</cp:lastModifiedBy>
  <cp:lastPrinted>2025-05-12T10:45:43Z</cp:lastPrinted>
  <dcterms:created xsi:type="dcterms:W3CDTF">2025-05-09T11:33:02Z</dcterms:created>
  <dcterms:modified xsi:type="dcterms:W3CDTF">2025-05-12T10:45:45Z</dcterms:modified>
</cp:coreProperties>
</file>